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项目考核得分" sheetId="1" r:id="rId1"/>
    <sheet name="总监考核得分" sheetId="2" r:id="rId2"/>
  </sheets>
  <calcPr calcId="144525"/>
</workbook>
</file>

<file path=xl/sharedStrings.xml><?xml version="1.0" encoding="utf-8"?>
<sst xmlns="http://schemas.openxmlformats.org/spreadsheetml/2006/main" count="129" uniqueCount="89">
  <si>
    <t>项目监理部考核汇总表</t>
  </si>
  <si>
    <t>序号</t>
  </si>
  <si>
    <t>一、项目部内部管理与综合评分（权重20%）</t>
  </si>
  <si>
    <t>二、质量安全控制与管理（权重50%）</t>
  </si>
  <si>
    <t>三、进度与造价控制（权重10%）</t>
  </si>
  <si>
    <t>四、资料管理   （权重20%）</t>
  </si>
  <si>
    <t>总得分</t>
  </si>
  <si>
    <t>得分</t>
  </si>
  <si>
    <t>实得分</t>
  </si>
  <si>
    <t>扣分</t>
  </si>
  <si>
    <t>实扣分</t>
  </si>
  <si>
    <t>西安工程大学3#楼</t>
  </si>
  <si>
    <t>宝鸡益门公交停车场</t>
  </si>
  <si>
    <t>华南城1668新时代A区</t>
  </si>
  <si>
    <t>新里公馆二期</t>
  </si>
  <si>
    <t>绿地生态城83亩地块</t>
  </si>
  <si>
    <t>古渡家园二期</t>
  </si>
  <si>
    <t>中车职工住宅楼</t>
  </si>
  <si>
    <t>润馨怡园</t>
  </si>
  <si>
    <t>中兴通讯</t>
  </si>
  <si>
    <t>浐灞自然界A12地块</t>
  </si>
  <si>
    <t>中国国际丝路中心一期</t>
  </si>
  <si>
    <t>西安美术学院教师公寓楼</t>
  </si>
  <si>
    <t>优步花园</t>
  </si>
  <si>
    <t>北方光电综合体</t>
  </si>
  <si>
    <t>航沣湿式碳钎维</t>
  </si>
  <si>
    <t>西安外国大学第二食堂</t>
  </si>
  <si>
    <t xml:space="preserve">宝鸡7107厂 </t>
  </si>
  <si>
    <t>航天动力研究院新区</t>
  </si>
  <si>
    <t>北方惠安综合楼</t>
  </si>
  <si>
    <t>北控嘉晟煤改气</t>
  </si>
  <si>
    <t>紫薇花园洲二期</t>
  </si>
  <si>
    <t>宝鸡中铁一局石坝河小区</t>
  </si>
  <si>
    <t>沣科花园</t>
  </si>
  <si>
    <t>空军工程大学住宅楼</t>
  </si>
  <si>
    <t>满分</t>
  </si>
  <si>
    <t>最高扣分</t>
  </si>
  <si>
    <t>最低扣分</t>
  </si>
  <si>
    <t>平均得分</t>
  </si>
  <si>
    <t>得分率</t>
  </si>
  <si>
    <t>失分率</t>
  </si>
  <si>
    <t xml:space="preserve">总监绩效考核汇总表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</si>
  <si>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总监</t>
  </si>
  <si>
    <t>项目名称</t>
  </si>
  <si>
    <t>项目部得分</t>
  </si>
  <si>
    <t>项目部折算得分</t>
  </si>
  <si>
    <t>考核得分</t>
  </si>
  <si>
    <t>评定等级</t>
  </si>
  <si>
    <t>胡西安</t>
  </si>
  <si>
    <t>优</t>
  </si>
  <si>
    <t>方海文</t>
  </si>
  <si>
    <t>宝鸡益门停车场</t>
  </si>
  <si>
    <t>米小晖</t>
  </si>
  <si>
    <t>孙建民</t>
  </si>
  <si>
    <t>新里公馆</t>
  </si>
  <si>
    <t>武玄武</t>
  </si>
  <si>
    <t>李锋</t>
  </si>
  <si>
    <t>绿地83亩地块</t>
  </si>
  <si>
    <t>韩峰</t>
  </si>
  <si>
    <t>华南城</t>
  </si>
  <si>
    <t>茹长富</t>
  </si>
  <si>
    <t>浐灞A12</t>
  </si>
  <si>
    <t>宋继恒</t>
  </si>
  <si>
    <t>北方惠安综合体</t>
  </si>
  <si>
    <t>王晓利</t>
  </si>
  <si>
    <t>宝鸡7107</t>
  </si>
  <si>
    <t>张勃</t>
  </si>
  <si>
    <t>航沣湿式碳纤维</t>
  </si>
  <si>
    <t>唐通</t>
  </si>
  <si>
    <t>西安美院</t>
  </si>
  <si>
    <t>西安外院</t>
  </si>
  <si>
    <t>支佰宁</t>
  </si>
  <si>
    <t>航天动力</t>
  </si>
  <si>
    <t>李义生</t>
  </si>
  <si>
    <t>北控煤改气</t>
  </si>
  <si>
    <t>良</t>
  </si>
  <si>
    <t>岳卫军</t>
  </si>
  <si>
    <t>丝路中心</t>
  </si>
  <si>
    <t>任广田</t>
  </si>
  <si>
    <t>江铜生</t>
  </si>
  <si>
    <t>宝鸡石坝河小区</t>
  </si>
  <si>
    <t>郑爱珍</t>
  </si>
  <si>
    <t>张虎</t>
  </si>
  <si>
    <t>马立杰</t>
  </si>
  <si>
    <t>紫薇花园洲</t>
  </si>
  <si>
    <t>王振洋</t>
  </si>
  <si>
    <t>合格</t>
  </si>
  <si>
    <t>备注：</t>
  </si>
  <si>
    <t>总监胡西安、宋继恒加分项分别增加5分和6分。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</si>
</sst>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%"/>
  </numFmts>
  <fonts count="28">
    <font>
      <sz val="11"/>
      <color theme="1"/>
      <name val="宋体"/>
      <charset val="134"/>
      <scheme val="minor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2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11" applyNumberFormat="0" applyAlignment="0" applyProtection="0">
      <alignment vertical="center"/>
    </xf>
    <xf numFmtId="0" fontId="27" fillId="15" borderId="15" applyNumberFormat="0" applyAlignment="0" applyProtection="0">
      <alignment vertical="center"/>
    </xf>
    <xf numFmtId="0" fontId="10" fillId="7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7" fillId="0" borderId="6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6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10" fontId="7" fillId="0" borderId="2" xfId="11" applyNumberFormat="1" applyFont="1" applyBorder="1">
      <alignment vertical="center"/>
    </xf>
    <xf numFmtId="176" fontId="7" fillId="0" borderId="2" xfId="11" applyNumberFormat="1" applyFont="1" applyBorder="1">
      <alignment vertical="center"/>
    </xf>
    <xf numFmtId="9" fontId="7" fillId="0" borderId="2" xfId="11" applyNumberFormat="1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vertical="center"/>
    </xf>
    <xf numFmtId="0" fontId="8" fillId="0" borderId="0" xfId="0" applyFont="1">
      <alignment vertical="center"/>
    </xf>
    <xf numFmtId="10" fontId="7" fillId="0" borderId="2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457200</xdr:colOff>
      <xdr:row>1</xdr:row>
      <xdr:rowOff>22860</xdr:rowOff>
    </xdr:from>
    <xdr:to>
      <xdr:col>2</xdr:col>
      <xdr:colOff>0</xdr:colOff>
      <xdr:row>3</xdr:row>
      <xdr:rowOff>7620</xdr:rowOff>
    </xdr:to>
    <xdr:cxnSp>
      <xdr:nvCxnSpPr>
        <xdr:cNvPr id="14" name="直接连接符 13"/>
        <xdr:cNvCxnSpPr/>
      </xdr:nvCxnSpPr>
      <xdr:spPr>
        <a:xfrm>
          <a:off x="694055" y="346710"/>
          <a:ext cx="1024255" cy="8934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1</xdr:row>
      <xdr:rowOff>365760</xdr:rowOff>
    </xdr:from>
    <xdr:to>
      <xdr:col>2</xdr:col>
      <xdr:colOff>0</xdr:colOff>
      <xdr:row>3</xdr:row>
      <xdr:rowOff>7620</xdr:rowOff>
    </xdr:to>
    <xdr:cxnSp>
      <xdr:nvCxnSpPr>
        <xdr:cNvPr id="15" name="直接连接符 14"/>
        <xdr:cNvCxnSpPr/>
      </xdr:nvCxnSpPr>
      <xdr:spPr>
        <a:xfrm>
          <a:off x="244475" y="689610"/>
          <a:ext cx="1473835" cy="55054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99060</xdr:colOff>
      <xdr:row>1</xdr:row>
      <xdr:rowOff>640080</xdr:rowOff>
    </xdr:from>
    <xdr:to>
      <xdr:col>1</xdr:col>
      <xdr:colOff>716280</xdr:colOff>
      <xdr:row>2</xdr:row>
      <xdr:rowOff>128270</xdr:rowOff>
    </xdr:to>
    <xdr:sp>
      <xdr:nvSpPr>
        <xdr:cNvPr id="16" name="矩形 15"/>
        <xdr:cNvSpPr/>
      </xdr:nvSpPr>
      <xdr:spPr>
        <a:xfrm>
          <a:off x="335915" y="963930"/>
          <a:ext cx="617220" cy="2254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r>
            <a:rPr lang="zh-CN" altLang="en-US" sz="800"/>
            <a:t>项目名称</a:t>
          </a:r>
          <a:endParaRPr lang="zh-CN" altLang="en-US" sz="800"/>
        </a:p>
      </xdr:txBody>
    </xdr:sp>
    <xdr:clientData/>
  </xdr:twoCellAnchor>
  <xdr:twoCellAnchor>
    <xdr:from>
      <xdr:col>1</xdr:col>
      <xdr:colOff>195580</xdr:colOff>
      <xdr:row>1</xdr:row>
      <xdr:rowOff>248920</xdr:rowOff>
    </xdr:from>
    <xdr:to>
      <xdr:col>1</xdr:col>
      <xdr:colOff>812800</xdr:colOff>
      <xdr:row>1</xdr:row>
      <xdr:rowOff>427355</xdr:rowOff>
    </xdr:to>
    <xdr:sp>
      <xdr:nvSpPr>
        <xdr:cNvPr id="17" name="矩形 16"/>
        <xdr:cNvSpPr/>
      </xdr:nvSpPr>
      <xdr:spPr>
        <a:xfrm>
          <a:off x="432435" y="572770"/>
          <a:ext cx="617220" cy="17843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800"/>
            <a:t>得分情况</a:t>
          </a:r>
          <a:endParaRPr lang="zh-CN" altLang="en-US" sz="800"/>
        </a:p>
      </xdr:txBody>
    </xdr:sp>
    <xdr:clientData/>
  </xdr:twoCellAnchor>
  <xdr:twoCellAnchor>
    <xdr:from>
      <xdr:col>1</xdr:col>
      <xdr:colOff>734060</xdr:colOff>
      <xdr:row>1</xdr:row>
      <xdr:rowOff>40640</xdr:rowOff>
    </xdr:from>
    <xdr:to>
      <xdr:col>2</xdr:col>
      <xdr:colOff>0</xdr:colOff>
      <xdr:row>1</xdr:row>
      <xdr:rowOff>249555</xdr:rowOff>
    </xdr:to>
    <xdr:sp>
      <xdr:nvSpPr>
        <xdr:cNvPr id="18" name="矩形 17"/>
        <xdr:cNvSpPr/>
      </xdr:nvSpPr>
      <xdr:spPr>
        <a:xfrm>
          <a:off x="970915" y="364490"/>
          <a:ext cx="747395" cy="20891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800"/>
            <a:t>检查项目</a:t>
          </a:r>
          <a:endParaRPr lang="zh-CN" alt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3"/>
  <sheetViews>
    <sheetView workbookViewId="0">
      <selection activeCell="S14" sqref="S14"/>
    </sheetView>
  </sheetViews>
  <sheetFormatPr defaultColWidth="8.89166666666667" defaultRowHeight="13.5"/>
  <cols>
    <col min="1" max="1" width="3.10833333333333" customWidth="1"/>
    <col min="2" max="2" width="19.4416666666667" customWidth="1"/>
    <col min="3" max="3" width="5.66666666666667" customWidth="1"/>
    <col min="4" max="4" width="5.775" customWidth="1"/>
    <col min="5" max="5" width="5.66666666666667" customWidth="1"/>
    <col min="6" max="6" width="6.89166666666667" customWidth="1"/>
    <col min="7" max="7" width="4.44166666666667" customWidth="1"/>
    <col min="8" max="8" width="6.775" customWidth="1"/>
    <col min="9" max="9" width="5.55833333333333" customWidth="1"/>
    <col min="10" max="10" width="5.775" customWidth="1"/>
    <col min="11" max="11" width="4.775" customWidth="1"/>
    <col min="12" max="12" width="6.225" customWidth="1"/>
    <col min="13" max="13" width="4.66666666666667" customWidth="1"/>
    <col min="14" max="14" width="6.10833333333333" customWidth="1"/>
    <col min="15" max="15" width="5.66666666666667" customWidth="1"/>
    <col min="16" max="16" width="5.89166666666667" customWidth="1"/>
    <col min="17" max="17" width="5.66666666666667" customWidth="1"/>
    <col min="18" max="18" width="6.55833333333333" customWidth="1"/>
    <col min="19" max="19" width="13.775" customWidth="1"/>
    <col min="21" max="21" width="10.5583333333333" customWidth="1"/>
  </cols>
  <sheetData>
    <row r="1" ht="25.5" spans="1:19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</row>
    <row r="2" ht="58.05" customHeight="1" spans="1:23">
      <c r="A2" s="18" t="s">
        <v>1</v>
      </c>
      <c r="B2" s="19"/>
      <c r="C2" s="20" t="s">
        <v>2</v>
      </c>
      <c r="D2" s="21"/>
      <c r="E2" s="21"/>
      <c r="F2" s="22"/>
      <c r="G2" s="20" t="s">
        <v>3</v>
      </c>
      <c r="H2" s="21"/>
      <c r="I2" s="21"/>
      <c r="J2" s="22"/>
      <c r="K2" s="20" t="s">
        <v>4</v>
      </c>
      <c r="L2" s="21"/>
      <c r="M2" s="21"/>
      <c r="N2" s="22"/>
      <c r="O2" s="32" t="s">
        <v>5</v>
      </c>
      <c r="P2" s="32"/>
      <c r="Q2" s="32"/>
      <c r="R2" s="32"/>
      <c r="S2" s="33" t="s">
        <v>6</v>
      </c>
      <c r="T2" s="34"/>
      <c r="U2" s="34"/>
      <c r="V2" s="34"/>
      <c r="W2" s="34"/>
    </row>
    <row r="3" spans="1:23">
      <c r="A3" s="18"/>
      <c r="B3" s="19"/>
      <c r="C3" s="23" t="s">
        <v>7</v>
      </c>
      <c r="D3" s="23" t="s">
        <v>8</v>
      </c>
      <c r="E3" s="23" t="s">
        <v>9</v>
      </c>
      <c r="F3" s="23" t="s">
        <v>10</v>
      </c>
      <c r="G3" s="23" t="s">
        <v>7</v>
      </c>
      <c r="H3" s="23" t="s">
        <v>8</v>
      </c>
      <c r="I3" s="23" t="s">
        <v>9</v>
      </c>
      <c r="J3" s="23" t="s">
        <v>10</v>
      </c>
      <c r="K3" s="23" t="s">
        <v>7</v>
      </c>
      <c r="L3" s="23" t="s">
        <v>8</v>
      </c>
      <c r="M3" s="23" t="s">
        <v>9</v>
      </c>
      <c r="N3" s="23" t="s">
        <v>10</v>
      </c>
      <c r="O3" s="23" t="s">
        <v>7</v>
      </c>
      <c r="P3" s="23" t="s">
        <v>8</v>
      </c>
      <c r="Q3" s="23" t="s">
        <v>9</v>
      </c>
      <c r="R3" s="23" t="s">
        <v>10</v>
      </c>
      <c r="S3" s="35"/>
      <c r="T3" s="34"/>
      <c r="U3" s="34"/>
      <c r="V3" s="34"/>
      <c r="W3" s="34"/>
    </row>
    <row r="4" spans="1:23">
      <c r="A4" s="24">
        <v>1</v>
      </c>
      <c r="B4" s="23" t="s">
        <v>11</v>
      </c>
      <c r="C4" s="23">
        <v>99</v>
      </c>
      <c r="D4" s="23">
        <f t="shared" ref="D4:D19" si="0">C4*20%</f>
        <v>19.8</v>
      </c>
      <c r="E4" s="23">
        <v>1</v>
      </c>
      <c r="F4" s="23">
        <f t="shared" ref="F4:F6" si="1">E4*20%</f>
        <v>0.2</v>
      </c>
      <c r="G4" s="23">
        <v>89</v>
      </c>
      <c r="H4" s="23">
        <f t="shared" ref="H4:H14" si="2">G4*50%</f>
        <v>44.5</v>
      </c>
      <c r="I4" s="23">
        <v>11</v>
      </c>
      <c r="J4" s="23">
        <f t="shared" ref="J4:J19" si="3">I4*50%</f>
        <v>5.5</v>
      </c>
      <c r="K4" s="23">
        <v>90</v>
      </c>
      <c r="L4" s="23">
        <f t="shared" ref="L4:L11" si="4">K4*10%</f>
        <v>9</v>
      </c>
      <c r="M4" s="23">
        <v>10</v>
      </c>
      <c r="N4" s="23">
        <f t="shared" ref="N4:N14" si="5">M4*10%</f>
        <v>1</v>
      </c>
      <c r="O4" s="23">
        <v>91</v>
      </c>
      <c r="P4" s="23">
        <f t="shared" ref="P4:P14" si="6">O4*20%</f>
        <v>18.2</v>
      </c>
      <c r="Q4" s="23">
        <v>9</v>
      </c>
      <c r="R4" s="23">
        <f t="shared" ref="R4:R19" si="7">Q4*20%</f>
        <v>1.8</v>
      </c>
      <c r="S4" s="23">
        <f t="shared" ref="S4:S14" si="8">D4+H4+L4+P4</f>
        <v>91.5</v>
      </c>
      <c r="T4" s="34"/>
      <c r="U4" s="34"/>
      <c r="V4" s="34"/>
      <c r="W4" s="34"/>
    </row>
    <row r="5" spans="1:23">
      <c r="A5" s="24">
        <v>2</v>
      </c>
      <c r="B5" s="23" t="s">
        <v>12</v>
      </c>
      <c r="C5" s="23">
        <v>100</v>
      </c>
      <c r="D5" s="23">
        <f t="shared" si="0"/>
        <v>20</v>
      </c>
      <c r="E5" s="23">
        <f>100-C5</f>
        <v>0</v>
      </c>
      <c r="F5" s="23">
        <f t="shared" si="1"/>
        <v>0</v>
      </c>
      <c r="G5" s="23">
        <v>87</v>
      </c>
      <c r="H5" s="23">
        <f t="shared" si="2"/>
        <v>43.5</v>
      </c>
      <c r="I5" s="23">
        <v>13</v>
      </c>
      <c r="J5" s="23">
        <f t="shared" si="3"/>
        <v>6.5</v>
      </c>
      <c r="K5" s="23">
        <v>95</v>
      </c>
      <c r="L5" s="23">
        <f t="shared" si="4"/>
        <v>9.5</v>
      </c>
      <c r="M5" s="23">
        <v>5</v>
      </c>
      <c r="N5" s="23">
        <f t="shared" si="5"/>
        <v>0.5</v>
      </c>
      <c r="O5" s="23">
        <v>88</v>
      </c>
      <c r="P5" s="23">
        <f t="shared" si="6"/>
        <v>17.6</v>
      </c>
      <c r="Q5" s="23">
        <v>12</v>
      </c>
      <c r="R5" s="23">
        <f t="shared" si="7"/>
        <v>2.4</v>
      </c>
      <c r="S5" s="23">
        <f t="shared" si="8"/>
        <v>90.6</v>
      </c>
      <c r="T5" s="34"/>
      <c r="U5" s="34"/>
      <c r="V5" s="34"/>
      <c r="W5" s="34"/>
    </row>
    <row r="6" spans="1:23">
      <c r="A6" s="24">
        <v>3</v>
      </c>
      <c r="B6" s="23" t="s">
        <v>13</v>
      </c>
      <c r="C6" s="23">
        <v>100</v>
      </c>
      <c r="D6" s="23">
        <f t="shared" si="0"/>
        <v>20</v>
      </c>
      <c r="E6" s="23">
        <f>100-C6</f>
        <v>0</v>
      </c>
      <c r="F6" s="23">
        <f t="shared" si="1"/>
        <v>0</v>
      </c>
      <c r="G6" s="23">
        <v>86</v>
      </c>
      <c r="H6" s="23">
        <f t="shared" si="2"/>
        <v>43</v>
      </c>
      <c r="I6" s="23">
        <v>14</v>
      </c>
      <c r="J6" s="23">
        <f t="shared" si="3"/>
        <v>7</v>
      </c>
      <c r="K6" s="23">
        <v>90</v>
      </c>
      <c r="L6" s="23">
        <f t="shared" si="4"/>
        <v>9</v>
      </c>
      <c r="M6" s="23">
        <v>10</v>
      </c>
      <c r="N6" s="23">
        <f t="shared" si="5"/>
        <v>1</v>
      </c>
      <c r="O6" s="23">
        <v>85</v>
      </c>
      <c r="P6" s="23">
        <f t="shared" si="6"/>
        <v>17</v>
      </c>
      <c r="Q6" s="23">
        <v>15</v>
      </c>
      <c r="R6" s="23">
        <f t="shared" si="7"/>
        <v>3</v>
      </c>
      <c r="S6" s="23">
        <f t="shared" si="8"/>
        <v>89</v>
      </c>
      <c r="T6" s="34"/>
      <c r="U6" s="34"/>
      <c r="V6" s="34"/>
      <c r="W6" s="34"/>
    </row>
    <row r="7" spans="1:23">
      <c r="A7" s="24">
        <v>4</v>
      </c>
      <c r="B7" s="25" t="s">
        <v>14</v>
      </c>
      <c r="C7" s="25">
        <v>95</v>
      </c>
      <c r="D7" s="23">
        <f t="shared" si="0"/>
        <v>19</v>
      </c>
      <c r="E7" s="23">
        <f>100-C7</f>
        <v>5</v>
      </c>
      <c r="F7" s="23">
        <v>4</v>
      </c>
      <c r="G7" s="25">
        <v>77</v>
      </c>
      <c r="H7" s="23">
        <f t="shared" si="2"/>
        <v>38.5</v>
      </c>
      <c r="I7" s="25">
        <v>23</v>
      </c>
      <c r="J7" s="23">
        <f t="shared" si="3"/>
        <v>11.5</v>
      </c>
      <c r="K7" s="25">
        <v>100</v>
      </c>
      <c r="L7" s="25">
        <f t="shared" si="4"/>
        <v>10</v>
      </c>
      <c r="M7" s="25">
        <v>0</v>
      </c>
      <c r="N7" s="25">
        <f t="shared" si="5"/>
        <v>0</v>
      </c>
      <c r="O7" s="25">
        <v>100</v>
      </c>
      <c r="P7" s="25">
        <f t="shared" si="6"/>
        <v>20</v>
      </c>
      <c r="Q7" s="25">
        <v>0</v>
      </c>
      <c r="R7" s="25">
        <f t="shared" si="7"/>
        <v>0</v>
      </c>
      <c r="S7" s="23">
        <f t="shared" si="8"/>
        <v>87.5</v>
      </c>
      <c r="T7" s="34"/>
      <c r="U7" s="34"/>
      <c r="V7" s="34"/>
      <c r="W7" s="34"/>
    </row>
    <row r="8" spans="1:23">
      <c r="A8" s="24">
        <v>5</v>
      </c>
      <c r="B8" s="23" t="s">
        <v>15</v>
      </c>
      <c r="C8" s="23">
        <v>97</v>
      </c>
      <c r="D8" s="23">
        <f t="shared" si="0"/>
        <v>19.4</v>
      </c>
      <c r="E8" s="23">
        <f t="shared" ref="E8:E14" si="9">100-C8</f>
        <v>3</v>
      </c>
      <c r="F8" s="23">
        <f t="shared" ref="F8:F14" si="10">E8*20%</f>
        <v>0.6</v>
      </c>
      <c r="G8" s="23">
        <v>79</v>
      </c>
      <c r="H8" s="23">
        <f t="shared" si="2"/>
        <v>39.5</v>
      </c>
      <c r="I8" s="23">
        <v>21</v>
      </c>
      <c r="J8" s="23">
        <f t="shared" si="3"/>
        <v>10.5</v>
      </c>
      <c r="K8" s="23">
        <v>100</v>
      </c>
      <c r="L8" s="23">
        <f t="shared" si="4"/>
        <v>10</v>
      </c>
      <c r="M8" s="23">
        <v>0</v>
      </c>
      <c r="N8" s="23">
        <f t="shared" si="5"/>
        <v>0</v>
      </c>
      <c r="O8" s="23">
        <v>87</v>
      </c>
      <c r="P8" s="23">
        <f t="shared" si="6"/>
        <v>17.4</v>
      </c>
      <c r="Q8" s="23">
        <v>13</v>
      </c>
      <c r="R8" s="23">
        <f t="shared" si="7"/>
        <v>2.6</v>
      </c>
      <c r="S8" s="23">
        <f t="shared" si="8"/>
        <v>86.3</v>
      </c>
      <c r="T8" s="34"/>
      <c r="U8" s="34"/>
      <c r="V8" s="34"/>
      <c r="W8" s="34"/>
    </row>
    <row r="9" spans="1:23">
      <c r="A9" s="24">
        <v>6</v>
      </c>
      <c r="B9" s="23" t="s">
        <v>16</v>
      </c>
      <c r="C9" s="23">
        <v>95</v>
      </c>
      <c r="D9" s="23">
        <f t="shared" si="0"/>
        <v>19</v>
      </c>
      <c r="E9" s="23">
        <f t="shared" si="9"/>
        <v>5</v>
      </c>
      <c r="F9" s="23">
        <f t="shared" si="10"/>
        <v>1</v>
      </c>
      <c r="G9" s="23">
        <v>80</v>
      </c>
      <c r="H9" s="23">
        <f t="shared" si="2"/>
        <v>40</v>
      </c>
      <c r="I9" s="23">
        <v>20</v>
      </c>
      <c r="J9" s="23">
        <f t="shared" si="3"/>
        <v>10</v>
      </c>
      <c r="K9" s="23">
        <v>95</v>
      </c>
      <c r="L9" s="25">
        <f t="shared" si="4"/>
        <v>9.5</v>
      </c>
      <c r="M9" s="23">
        <v>5</v>
      </c>
      <c r="N9" s="25">
        <f t="shared" si="5"/>
        <v>0.5</v>
      </c>
      <c r="O9" s="23">
        <v>88</v>
      </c>
      <c r="P9" s="25">
        <f t="shared" si="6"/>
        <v>17.6</v>
      </c>
      <c r="Q9" s="23">
        <v>12</v>
      </c>
      <c r="R9" s="25">
        <f t="shared" si="7"/>
        <v>2.4</v>
      </c>
      <c r="S9" s="23">
        <f t="shared" si="8"/>
        <v>86.1</v>
      </c>
      <c r="T9" s="34"/>
      <c r="U9" s="34"/>
      <c r="V9" s="34"/>
      <c r="W9" s="34"/>
    </row>
    <row r="10" spans="1:23">
      <c r="A10" s="24">
        <v>7</v>
      </c>
      <c r="B10" s="23" t="s">
        <v>17</v>
      </c>
      <c r="C10" s="23">
        <v>86</v>
      </c>
      <c r="D10" s="23">
        <f t="shared" si="0"/>
        <v>17.2</v>
      </c>
      <c r="E10" s="23">
        <f t="shared" si="9"/>
        <v>14</v>
      </c>
      <c r="F10" s="23">
        <f t="shared" si="10"/>
        <v>2.8</v>
      </c>
      <c r="G10" s="23">
        <v>85</v>
      </c>
      <c r="H10" s="23">
        <v>42.5</v>
      </c>
      <c r="I10" s="23">
        <v>15</v>
      </c>
      <c r="J10" s="23">
        <v>7.5</v>
      </c>
      <c r="K10" s="23">
        <v>100</v>
      </c>
      <c r="L10" s="25">
        <v>10</v>
      </c>
      <c r="M10" s="23">
        <v>0</v>
      </c>
      <c r="N10" s="25">
        <v>0</v>
      </c>
      <c r="O10" s="23">
        <v>81</v>
      </c>
      <c r="P10" s="25">
        <v>16.2</v>
      </c>
      <c r="Q10" s="23">
        <v>19</v>
      </c>
      <c r="R10" s="25">
        <v>3.8</v>
      </c>
      <c r="S10" s="23">
        <f t="shared" si="8"/>
        <v>85.9</v>
      </c>
      <c r="T10" s="34"/>
      <c r="U10" s="34"/>
      <c r="V10" s="34"/>
      <c r="W10" s="34"/>
    </row>
    <row r="11" spans="1:23">
      <c r="A11" s="24">
        <v>8</v>
      </c>
      <c r="B11" s="23" t="s">
        <v>18</v>
      </c>
      <c r="C11" s="23">
        <v>93</v>
      </c>
      <c r="D11" s="23">
        <f t="shared" si="0"/>
        <v>18.6</v>
      </c>
      <c r="E11" s="23">
        <f t="shared" si="9"/>
        <v>7</v>
      </c>
      <c r="F11" s="23">
        <f t="shared" si="10"/>
        <v>1.4</v>
      </c>
      <c r="G11" s="23">
        <v>83</v>
      </c>
      <c r="H11" s="23">
        <f t="shared" si="2"/>
        <v>41.5</v>
      </c>
      <c r="I11" s="23">
        <v>17</v>
      </c>
      <c r="J11" s="23">
        <f t="shared" si="3"/>
        <v>8.5</v>
      </c>
      <c r="K11" s="23">
        <v>100</v>
      </c>
      <c r="L11" s="25">
        <f t="shared" si="4"/>
        <v>10</v>
      </c>
      <c r="M11" s="23">
        <v>0</v>
      </c>
      <c r="N11" s="25">
        <f t="shared" si="5"/>
        <v>0</v>
      </c>
      <c r="O11" s="23">
        <v>68</v>
      </c>
      <c r="P11" s="25">
        <f t="shared" si="6"/>
        <v>13.6</v>
      </c>
      <c r="Q11" s="23">
        <v>32</v>
      </c>
      <c r="R11" s="25">
        <f t="shared" si="7"/>
        <v>6.4</v>
      </c>
      <c r="S11" s="23">
        <f t="shared" si="8"/>
        <v>83.7</v>
      </c>
      <c r="T11" s="34"/>
      <c r="U11" s="34"/>
      <c r="V11" s="34"/>
      <c r="W11" s="34"/>
    </row>
    <row r="12" spans="1:23">
      <c r="A12" s="24">
        <v>9</v>
      </c>
      <c r="B12" s="23" t="s">
        <v>19</v>
      </c>
      <c r="C12" s="23">
        <v>86</v>
      </c>
      <c r="D12" s="23">
        <f t="shared" si="0"/>
        <v>17.2</v>
      </c>
      <c r="E12" s="23">
        <v>9</v>
      </c>
      <c r="F12" s="23">
        <f t="shared" si="10"/>
        <v>1.8</v>
      </c>
      <c r="G12" s="23">
        <v>80</v>
      </c>
      <c r="H12" s="23">
        <f t="shared" si="2"/>
        <v>40</v>
      </c>
      <c r="I12" s="23">
        <v>20</v>
      </c>
      <c r="J12" s="23">
        <f t="shared" si="3"/>
        <v>10</v>
      </c>
      <c r="K12" s="23">
        <v>85</v>
      </c>
      <c r="L12" s="25">
        <f t="shared" ref="L12:L14" si="11">K12*10%</f>
        <v>8.5</v>
      </c>
      <c r="M12" s="23">
        <v>15</v>
      </c>
      <c r="N12" s="25">
        <f t="shared" si="5"/>
        <v>1.5</v>
      </c>
      <c r="O12" s="23">
        <v>87</v>
      </c>
      <c r="P12" s="25">
        <f t="shared" si="6"/>
        <v>17.4</v>
      </c>
      <c r="Q12" s="23">
        <v>13</v>
      </c>
      <c r="R12" s="25">
        <f t="shared" si="7"/>
        <v>2.6</v>
      </c>
      <c r="S12" s="23">
        <f t="shared" si="8"/>
        <v>83.1</v>
      </c>
      <c r="T12" s="34"/>
      <c r="U12" s="34"/>
      <c r="V12" s="34"/>
      <c r="W12" s="34"/>
    </row>
    <row r="13" spans="1:23">
      <c r="A13" s="26">
        <v>10</v>
      </c>
      <c r="B13" s="25" t="s">
        <v>20</v>
      </c>
      <c r="C13" s="25">
        <v>93</v>
      </c>
      <c r="D13" s="23">
        <f t="shared" si="0"/>
        <v>18.6</v>
      </c>
      <c r="E13" s="23">
        <f t="shared" si="9"/>
        <v>7</v>
      </c>
      <c r="F13" s="23">
        <f t="shared" si="10"/>
        <v>1.4</v>
      </c>
      <c r="G13" s="25">
        <v>72</v>
      </c>
      <c r="H13" s="23">
        <f t="shared" si="2"/>
        <v>36</v>
      </c>
      <c r="I13" s="25">
        <v>28</v>
      </c>
      <c r="J13" s="23">
        <f t="shared" si="3"/>
        <v>14</v>
      </c>
      <c r="K13" s="25">
        <v>100</v>
      </c>
      <c r="L13" s="25">
        <f t="shared" si="11"/>
        <v>10</v>
      </c>
      <c r="M13" s="25">
        <v>0</v>
      </c>
      <c r="N13" s="25">
        <f t="shared" si="5"/>
        <v>0</v>
      </c>
      <c r="O13" s="25">
        <v>83</v>
      </c>
      <c r="P13" s="25">
        <f t="shared" si="6"/>
        <v>16.6</v>
      </c>
      <c r="Q13" s="25">
        <v>2</v>
      </c>
      <c r="R13" s="25">
        <f t="shared" si="7"/>
        <v>0.4</v>
      </c>
      <c r="S13" s="23">
        <f t="shared" si="8"/>
        <v>81.2</v>
      </c>
      <c r="T13" s="36"/>
      <c r="U13" s="36"/>
      <c r="V13" s="36"/>
      <c r="W13" s="34"/>
    </row>
    <row r="14" spans="1:23">
      <c r="A14" s="26">
        <v>11</v>
      </c>
      <c r="B14" s="25" t="s">
        <v>21</v>
      </c>
      <c r="C14" s="25">
        <v>85</v>
      </c>
      <c r="D14" s="23">
        <f t="shared" si="0"/>
        <v>17</v>
      </c>
      <c r="E14" s="23">
        <f t="shared" si="9"/>
        <v>15</v>
      </c>
      <c r="F14" s="23">
        <f t="shared" si="10"/>
        <v>3</v>
      </c>
      <c r="G14" s="25">
        <v>73</v>
      </c>
      <c r="H14" s="23">
        <f t="shared" si="2"/>
        <v>36.5</v>
      </c>
      <c r="I14" s="25">
        <v>26</v>
      </c>
      <c r="J14" s="23">
        <f t="shared" si="3"/>
        <v>13</v>
      </c>
      <c r="K14" s="25">
        <v>75</v>
      </c>
      <c r="L14" s="25">
        <f t="shared" si="11"/>
        <v>7.5</v>
      </c>
      <c r="M14" s="25">
        <v>25</v>
      </c>
      <c r="N14" s="25">
        <f t="shared" si="5"/>
        <v>2.5</v>
      </c>
      <c r="O14" s="25">
        <v>98</v>
      </c>
      <c r="P14" s="25">
        <f t="shared" si="6"/>
        <v>19.6</v>
      </c>
      <c r="Q14" s="25">
        <v>2</v>
      </c>
      <c r="R14" s="25">
        <f t="shared" si="7"/>
        <v>0.4</v>
      </c>
      <c r="S14" s="23">
        <f t="shared" si="8"/>
        <v>80.6</v>
      </c>
      <c r="T14" s="36"/>
      <c r="U14" s="36"/>
      <c r="V14" s="36"/>
      <c r="W14" s="34"/>
    </row>
    <row r="15" spans="1:23">
      <c r="A15" s="26">
        <v>12</v>
      </c>
      <c r="B15" s="25" t="s">
        <v>22</v>
      </c>
      <c r="C15" s="25">
        <v>91</v>
      </c>
      <c r="D15" s="23">
        <f t="shared" si="0"/>
        <v>18.2</v>
      </c>
      <c r="E15" s="23">
        <f t="shared" ref="E15:E19" si="12">100-C15</f>
        <v>9</v>
      </c>
      <c r="F15" s="23">
        <f t="shared" ref="F15:F27" si="13">E15*20%</f>
        <v>1.8</v>
      </c>
      <c r="G15" s="25">
        <v>76</v>
      </c>
      <c r="H15" s="23">
        <f t="shared" ref="H15:H27" si="14">G15*50%</f>
        <v>38</v>
      </c>
      <c r="I15" s="25">
        <v>24</v>
      </c>
      <c r="J15" s="23">
        <f t="shared" si="3"/>
        <v>12</v>
      </c>
      <c r="K15" s="25">
        <v>90</v>
      </c>
      <c r="L15" s="25">
        <f t="shared" ref="L15:L27" si="15">K15*10%</f>
        <v>9</v>
      </c>
      <c r="M15" s="25">
        <v>10</v>
      </c>
      <c r="N15" s="25">
        <f t="shared" ref="N15:N27" si="16">M15*10%</f>
        <v>1</v>
      </c>
      <c r="O15" s="25">
        <v>76</v>
      </c>
      <c r="P15" s="25">
        <f t="shared" ref="P15:P27" si="17">O15*20%</f>
        <v>15.2</v>
      </c>
      <c r="Q15" s="25">
        <v>24</v>
      </c>
      <c r="R15" s="25">
        <f t="shared" si="7"/>
        <v>4.8</v>
      </c>
      <c r="S15" s="23">
        <f t="shared" ref="S15:S27" si="18">D15+H15+L15+P15</f>
        <v>80.4</v>
      </c>
      <c r="T15" s="36"/>
      <c r="U15" s="36"/>
      <c r="V15" s="36"/>
      <c r="W15" s="34"/>
    </row>
    <row r="16" spans="1:23">
      <c r="A16" s="26">
        <v>13</v>
      </c>
      <c r="B16" s="23" t="s">
        <v>23</v>
      </c>
      <c r="C16" s="23">
        <v>75</v>
      </c>
      <c r="D16" s="23">
        <f t="shared" si="0"/>
        <v>15</v>
      </c>
      <c r="E16" s="23">
        <f t="shared" si="12"/>
        <v>25</v>
      </c>
      <c r="F16" s="23">
        <f t="shared" si="13"/>
        <v>5</v>
      </c>
      <c r="G16" s="23">
        <v>73</v>
      </c>
      <c r="H16" s="23">
        <f t="shared" si="14"/>
        <v>36.5</v>
      </c>
      <c r="I16" s="23">
        <v>27</v>
      </c>
      <c r="J16" s="23">
        <f t="shared" si="3"/>
        <v>13.5</v>
      </c>
      <c r="K16" s="23">
        <v>90</v>
      </c>
      <c r="L16" s="25">
        <f t="shared" si="15"/>
        <v>9</v>
      </c>
      <c r="M16" s="23">
        <v>10</v>
      </c>
      <c r="N16" s="25">
        <f t="shared" si="16"/>
        <v>1</v>
      </c>
      <c r="O16" s="23">
        <v>92</v>
      </c>
      <c r="P16" s="25">
        <f t="shared" si="17"/>
        <v>18.4</v>
      </c>
      <c r="Q16" s="23">
        <v>8</v>
      </c>
      <c r="R16" s="25">
        <f t="shared" si="7"/>
        <v>1.6</v>
      </c>
      <c r="S16" s="23">
        <f t="shared" si="18"/>
        <v>78.9</v>
      </c>
      <c r="T16" s="36"/>
      <c r="U16" s="36"/>
      <c r="V16" s="36"/>
      <c r="W16" s="34"/>
    </row>
    <row r="17" spans="1:23">
      <c r="A17" s="26">
        <v>14</v>
      </c>
      <c r="B17" s="25" t="s">
        <v>24</v>
      </c>
      <c r="C17" s="25">
        <v>100</v>
      </c>
      <c r="D17" s="23">
        <f t="shared" si="0"/>
        <v>20</v>
      </c>
      <c r="E17" s="23">
        <f t="shared" si="12"/>
        <v>0</v>
      </c>
      <c r="F17" s="23">
        <f t="shared" si="13"/>
        <v>0</v>
      </c>
      <c r="G17" s="25">
        <v>66</v>
      </c>
      <c r="H17" s="23">
        <f t="shared" si="14"/>
        <v>33</v>
      </c>
      <c r="I17" s="25">
        <v>34</v>
      </c>
      <c r="J17" s="23">
        <f t="shared" si="3"/>
        <v>17</v>
      </c>
      <c r="K17" s="25">
        <v>90</v>
      </c>
      <c r="L17" s="25">
        <f t="shared" si="15"/>
        <v>9</v>
      </c>
      <c r="M17" s="25">
        <v>10</v>
      </c>
      <c r="N17" s="25">
        <f t="shared" si="16"/>
        <v>1</v>
      </c>
      <c r="O17" s="25">
        <v>82</v>
      </c>
      <c r="P17" s="25">
        <f t="shared" si="17"/>
        <v>16.4</v>
      </c>
      <c r="Q17" s="25">
        <v>18</v>
      </c>
      <c r="R17" s="25">
        <f t="shared" si="7"/>
        <v>3.6</v>
      </c>
      <c r="S17" s="23">
        <f t="shared" si="18"/>
        <v>78.4</v>
      </c>
      <c r="T17" s="36"/>
      <c r="U17" s="36"/>
      <c r="V17" s="36"/>
      <c r="W17" s="34"/>
    </row>
    <row r="18" spans="1:23">
      <c r="A18" s="26">
        <v>15</v>
      </c>
      <c r="B18" s="23" t="s">
        <v>25</v>
      </c>
      <c r="C18" s="23">
        <v>100</v>
      </c>
      <c r="D18" s="23">
        <f t="shared" si="0"/>
        <v>20</v>
      </c>
      <c r="E18" s="23">
        <f t="shared" si="12"/>
        <v>0</v>
      </c>
      <c r="F18" s="23">
        <f t="shared" si="13"/>
        <v>0</v>
      </c>
      <c r="G18" s="23">
        <v>64</v>
      </c>
      <c r="H18" s="23">
        <f t="shared" si="14"/>
        <v>32</v>
      </c>
      <c r="I18" s="23">
        <v>36</v>
      </c>
      <c r="J18" s="23">
        <f t="shared" si="3"/>
        <v>18</v>
      </c>
      <c r="K18" s="23">
        <v>90</v>
      </c>
      <c r="L18" s="23">
        <f t="shared" si="15"/>
        <v>9</v>
      </c>
      <c r="M18" s="23">
        <v>10</v>
      </c>
      <c r="N18" s="23">
        <f t="shared" si="16"/>
        <v>1</v>
      </c>
      <c r="O18" s="23">
        <v>85</v>
      </c>
      <c r="P18" s="23">
        <f t="shared" si="17"/>
        <v>17</v>
      </c>
      <c r="Q18" s="23">
        <v>15</v>
      </c>
      <c r="R18" s="23">
        <f t="shared" si="7"/>
        <v>3</v>
      </c>
      <c r="S18" s="23">
        <f t="shared" si="18"/>
        <v>78</v>
      </c>
      <c r="T18" s="36"/>
      <c r="U18" s="36"/>
      <c r="V18" s="36"/>
      <c r="W18" s="34"/>
    </row>
    <row r="19" spans="1:23">
      <c r="A19" s="26">
        <v>16</v>
      </c>
      <c r="B19" s="25" t="s">
        <v>26</v>
      </c>
      <c r="C19" s="25">
        <v>93</v>
      </c>
      <c r="D19" s="23">
        <f t="shared" si="0"/>
        <v>18.6</v>
      </c>
      <c r="E19" s="23">
        <f t="shared" si="12"/>
        <v>7</v>
      </c>
      <c r="F19" s="23">
        <f t="shared" si="13"/>
        <v>1.4</v>
      </c>
      <c r="G19" s="25">
        <v>73</v>
      </c>
      <c r="H19" s="23">
        <f t="shared" si="14"/>
        <v>36.5</v>
      </c>
      <c r="I19" s="25">
        <v>27</v>
      </c>
      <c r="J19" s="23">
        <f t="shared" si="3"/>
        <v>13.5</v>
      </c>
      <c r="K19" s="25">
        <v>95</v>
      </c>
      <c r="L19" s="25">
        <f t="shared" si="15"/>
        <v>9.5</v>
      </c>
      <c r="M19" s="25">
        <v>5</v>
      </c>
      <c r="N19" s="25">
        <f t="shared" si="16"/>
        <v>0.5</v>
      </c>
      <c r="O19" s="25">
        <v>64</v>
      </c>
      <c r="P19" s="25">
        <f t="shared" si="17"/>
        <v>12.8</v>
      </c>
      <c r="Q19" s="25">
        <v>36</v>
      </c>
      <c r="R19" s="25">
        <f t="shared" si="7"/>
        <v>7.2</v>
      </c>
      <c r="S19" s="23">
        <f t="shared" si="18"/>
        <v>77.4</v>
      </c>
      <c r="T19" s="36"/>
      <c r="U19" s="36"/>
      <c r="V19" s="36"/>
      <c r="W19" s="34"/>
    </row>
    <row r="20" spans="1:23">
      <c r="A20" s="24">
        <v>17</v>
      </c>
      <c r="B20" s="27" t="s">
        <v>27</v>
      </c>
      <c r="C20" s="23">
        <v>86</v>
      </c>
      <c r="D20" s="23">
        <f t="shared" ref="D20:D27" si="19">C20*20%</f>
        <v>17.2</v>
      </c>
      <c r="E20" s="23">
        <f t="shared" ref="E20:E26" si="20">100-C20</f>
        <v>14</v>
      </c>
      <c r="F20" s="23">
        <f t="shared" si="13"/>
        <v>2.8</v>
      </c>
      <c r="G20" s="23">
        <v>68</v>
      </c>
      <c r="H20" s="23">
        <f t="shared" si="14"/>
        <v>34</v>
      </c>
      <c r="I20" s="23">
        <v>32</v>
      </c>
      <c r="J20" s="23">
        <f t="shared" ref="J20:J27" si="21">I20*50%</f>
        <v>16</v>
      </c>
      <c r="K20" s="23">
        <v>95</v>
      </c>
      <c r="L20" s="23">
        <f t="shared" si="15"/>
        <v>9.5</v>
      </c>
      <c r="M20" s="23">
        <v>5</v>
      </c>
      <c r="N20" s="23">
        <f t="shared" si="16"/>
        <v>0.5</v>
      </c>
      <c r="O20" s="23">
        <v>82</v>
      </c>
      <c r="P20" s="23">
        <f t="shared" si="17"/>
        <v>16.4</v>
      </c>
      <c r="Q20" s="23">
        <v>18</v>
      </c>
      <c r="R20" s="23">
        <f t="shared" ref="R20:R27" si="22">Q20*20%</f>
        <v>3.6</v>
      </c>
      <c r="S20" s="23">
        <f t="shared" si="18"/>
        <v>77.1</v>
      </c>
      <c r="T20" s="34"/>
      <c r="U20" s="34"/>
      <c r="V20" s="34"/>
      <c r="W20" s="34"/>
    </row>
    <row r="21" spans="1:19">
      <c r="A21" s="24">
        <v>18</v>
      </c>
      <c r="B21" s="23" t="s">
        <v>28</v>
      </c>
      <c r="C21" s="23">
        <v>91</v>
      </c>
      <c r="D21" s="23">
        <f t="shared" si="19"/>
        <v>18.2</v>
      </c>
      <c r="E21" s="23">
        <f t="shared" si="20"/>
        <v>9</v>
      </c>
      <c r="F21" s="23">
        <f t="shared" si="13"/>
        <v>1.8</v>
      </c>
      <c r="G21" s="23">
        <v>69</v>
      </c>
      <c r="H21" s="23">
        <f t="shared" si="14"/>
        <v>34.5</v>
      </c>
      <c r="I21" s="23">
        <v>31</v>
      </c>
      <c r="J21" s="23">
        <f t="shared" si="21"/>
        <v>15.5</v>
      </c>
      <c r="K21" s="23">
        <v>90</v>
      </c>
      <c r="L21" s="25">
        <f t="shared" si="15"/>
        <v>9</v>
      </c>
      <c r="M21" s="23">
        <v>10</v>
      </c>
      <c r="N21" s="25">
        <f t="shared" si="16"/>
        <v>1</v>
      </c>
      <c r="O21" s="23">
        <v>75</v>
      </c>
      <c r="P21" s="25">
        <f t="shared" si="17"/>
        <v>15</v>
      </c>
      <c r="Q21" s="23">
        <v>25</v>
      </c>
      <c r="R21" s="25">
        <f t="shared" si="22"/>
        <v>5</v>
      </c>
      <c r="S21" s="23">
        <f t="shared" si="18"/>
        <v>76.7</v>
      </c>
    </row>
    <row r="22" spans="1:19">
      <c r="A22" s="24">
        <v>19</v>
      </c>
      <c r="B22" s="23" t="s">
        <v>29</v>
      </c>
      <c r="C22" s="23">
        <v>84</v>
      </c>
      <c r="D22" s="23">
        <f t="shared" si="19"/>
        <v>16.8</v>
      </c>
      <c r="E22" s="23">
        <v>16</v>
      </c>
      <c r="F22" s="23">
        <f t="shared" si="13"/>
        <v>3.2</v>
      </c>
      <c r="G22" s="23">
        <v>67</v>
      </c>
      <c r="H22" s="23">
        <f t="shared" si="14"/>
        <v>33.5</v>
      </c>
      <c r="I22" s="23">
        <v>33</v>
      </c>
      <c r="J22" s="23">
        <f t="shared" si="21"/>
        <v>16.5</v>
      </c>
      <c r="K22" s="23">
        <v>90</v>
      </c>
      <c r="L22" s="25">
        <f t="shared" si="15"/>
        <v>9</v>
      </c>
      <c r="M22" s="23">
        <v>10</v>
      </c>
      <c r="N22" s="25">
        <f t="shared" si="16"/>
        <v>1</v>
      </c>
      <c r="O22" s="23">
        <v>85</v>
      </c>
      <c r="P22" s="25">
        <f t="shared" si="17"/>
        <v>17</v>
      </c>
      <c r="Q22" s="23">
        <v>15</v>
      </c>
      <c r="R22" s="25">
        <f t="shared" si="22"/>
        <v>3</v>
      </c>
      <c r="S22" s="23">
        <f t="shared" si="18"/>
        <v>76.3</v>
      </c>
    </row>
    <row r="23" spans="1:19">
      <c r="A23" s="24">
        <v>20</v>
      </c>
      <c r="B23" s="23" t="s">
        <v>30</v>
      </c>
      <c r="C23" s="23">
        <v>95</v>
      </c>
      <c r="D23" s="23">
        <f t="shared" si="19"/>
        <v>19</v>
      </c>
      <c r="E23" s="23">
        <f t="shared" si="20"/>
        <v>5</v>
      </c>
      <c r="F23" s="23">
        <f t="shared" si="13"/>
        <v>1</v>
      </c>
      <c r="G23" s="23">
        <v>72</v>
      </c>
      <c r="H23" s="23">
        <f t="shared" si="14"/>
        <v>36</v>
      </c>
      <c r="I23" s="23">
        <v>28</v>
      </c>
      <c r="J23" s="23">
        <f t="shared" si="21"/>
        <v>14</v>
      </c>
      <c r="K23" s="23">
        <v>80</v>
      </c>
      <c r="L23" s="25">
        <f t="shared" si="15"/>
        <v>8</v>
      </c>
      <c r="M23" s="23">
        <v>20</v>
      </c>
      <c r="N23" s="25">
        <f t="shared" si="16"/>
        <v>2</v>
      </c>
      <c r="O23" s="23">
        <v>66</v>
      </c>
      <c r="P23" s="25">
        <f t="shared" si="17"/>
        <v>13.2</v>
      </c>
      <c r="Q23" s="23">
        <v>34</v>
      </c>
      <c r="R23" s="25">
        <f t="shared" si="22"/>
        <v>6.8</v>
      </c>
      <c r="S23" s="23">
        <f t="shared" si="18"/>
        <v>76.2</v>
      </c>
    </row>
    <row r="24" spans="1:19">
      <c r="A24" s="24">
        <v>21</v>
      </c>
      <c r="B24" s="25" t="s">
        <v>31</v>
      </c>
      <c r="C24" s="23">
        <v>82</v>
      </c>
      <c r="D24" s="23">
        <f t="shared" si="19"/>
        <v>16.4</v>
      </c>
      <c r="E24" s="23">
        <f t="shared" si="20"/>
        <v>18</v>
      </c>
      <c r="F24" s="23">
        <f t="shared" si="13"/>
        <v>3.6</v>
      </c>
      <c r="G24" s="23">
        <v>65</v>
      </c>
      <c r="H24" s="23">
        <f t="shared" si="14"/>
        <v>32.5</v>
      </c>
      <c r="I24" s="23">
        <v>35</v>
      </c>
      <c r="J24" s="23">
        <f t="shared" si="21"/>
        <v>17.5</v>
      </c>
      <c r="K24" s="23">
        <v>79</v>
      </c>
      <c r="L24" s="23">
        <f t="shared" si="15"/>
        <v>7.9</v>
      </c>
      <c r="M24" s="23">
        <v>21</v>
      </c>
      <c r="N24" s="23">
        <f t="shared" si="16"/>
        <v>2.1</v>
      </c>
      <c r="O24" s="23">
        <v>90</v>
      </c>
      <c r="P24" s="23">
        <f t="shared" si="17"/>
        <v>18</v>
      </c>
      <c r="Q24" s="23">
        <v>10</v>
      </c>
      <c r="R24" s="23">
        <f t="shared" si="22"/>
        <v>2</v>
      </c>
      <c r="S24" s="23">
        <f t="shared" si="18"/>
        <v>74.8</v>
      </c>
    </row>
    <row r="25" spans="1:19">
      <c r="A25" s="24">
        <v>22</v>
      </c>
      <c r="B25" s="23" t="s">
        <v>32</v>
      </c>
      <c r="C25" s="23">
        <v>100</v>
      </c>
      <c r="D25" s="23">
        <f t="shared" si="19"/>
        <v>20</v>
      </c>
      <c r="E25" s="23">
        <f t="shared" si="20"/>
        <v>0</v>
      </c>
      <c r="F25" s="23">
        <f t="shared" si="13"/>
        <v>0</v>
      </c>
      <c r="G25" s="23">
        <v>64</v>
      </c>
      <c r="H25" s="23">
        <f t="shared" si="14"/>
        <v>32</v>
      </c>
      <c r="I25" s="23">
        <v>36</v>
      </c>
      <c r="J25" s="23">
        <f t="shared" si="21"/>
        <v>18</v>
      </c>
      <c r="K25" s="23">
        <v>75</v>
      </c>
      <c r="L25" s="23">
        <f t="shared" si="15"/>
        <v>7.5</v>
      </c>
      <c r="M25" s="23">
        <v>25</v>
      </c>
      <c r="N25" s="23">
        <f t="shared" si="16"/>
        <v>2.5</v>
      </c>
      <c r="O25" s="23">
        <v>74</v>
      </c>
      <c r="P25" s="23">
        <f t="shared" si="17"/>
        <v>14.8</v>
      </c>
      <c r="Q25" s="23">
        <v>26</v>
      </c>
      <c r="R25" s="23">
        <f t="shared" si="22"/>
        <v>5.2</v>
      </c>
      <c r="S25" s="23">
        <f t="shared" si="18"/>
        <v>74.3</v>
      </c>
    </row>
    <row r="26" spans="1:19">
      <c r="A26" s="24">
        <v>23</v>
      </c>
      <c r="B26" s="27" t="s">
        <v>33</v>
      </c>
      <c r="C26" s="23">
        <v>91</v>
      </c>
      <c r="D26" s="23">
        <f t="shared" si="19"/>
        <v>18.2</v>
      </c>
      <c r="E26" s="23">
        <f t="shared" si="20"/>
        <v>9</v>
      </c>
      <c r="F26" s="23">
        <f t="shared" si="13"/>
        <v>1.8</v>
      </c>
      <c r="G26" s="23">
        <v>63</v>
      </c>
      <c r="H26" s="23">
        <f t="shared" si="14"/>
        <v>31.5</v>
      </c>
      <c r="I26" s="23">
        <v>37</v>
      </c>
      <c r="J26" s="23">
        <f t="shared" si="21"/>
        <v>18.5</v>
      </c>
      <c r="K26" s="23">
        <v>90</v>
      </c>
      <c r="L26" s="23">
        <f t="shared" si="15"/>
        <v>9</v>
      </c>
      <c r="M26" s="23">
        <v>10</v>
      </c>
      <c r="N26" s="23">
        <f t="shared" si="16"/>
        <v>1</v>
      </c>
      <c r="O26" s="23">
        <v>73</v>
      </c>
      <c r="P26" s="23">
        <f t="shared" si="17"/>
        <v>14.6</v>
      </c>
      <c r="Q26" s="23">
        <v>27</v>
      </c>
      <c r="R26" s="23">
        <f t="shared" si="22"/>
        <v>5.4</v>
      </c>
      <c r="S26" s="23">
        <f t="shared" si="18"/>
        <v>73.3</v>
      </c>
    </row>
    <row r="27" spans="1:19">
      <c r="A27" s="28">
        <v>24</v>
      </c>
      <c r="B27" s="23" t="s">
        <v>34</v>
      </c>
      <c r="C27" s="23">
        <v>90</v>
      </c>
      <c r="D27" s="23">
        <f t="shared" si="19"/>
        <v>18</v>
      </c>
      <c r="E27" s="23">
        <v>20</v>
      </c>
      <c r="F27" s="23">
        <f t="shared" si="13"/>
        <v>4</v>
      </c>
      <c r="G27" s="23">
        <v>61</v>
      </c>
      <c r="H27" s="23">
        <f t="shared" si="14"/>
        <v>30.5</v>
      </c>
      <c r="I27" s="23">
        <v>39</v>
      </c>
      <c r="J27" s="23">
        <f t="shared" si="21"/>
        <v>19.5</v>
      </c>
      <c r="K27" s="23">
        <v>60</v>
      </c>
      <c r="L27" s="25">
        <f t="shared" si="15"/>
        <v>6</v>
      </c>
      <c r="M27" s="23">
        <v>40</v>
      </c>
      <c r="N27" s="25">
        <f t="shared" si="16"/>
        <v>4</v>
      </c>
      <c r="O27" s="23">
        <v>80</v>
      </c>
      <c r="P27" s="25">
        <f t="shared" si="17"/>
        <v>16</v>
      </c>
      <c r="Q27" s="23">
        <v>20</v>
      </c>
      <c r="R27" s="25">
        <f t="shared" si="22"/>
        <v>4</v>
      </c>
      <c r="S27" s="23">
        <f t="shared" si="18"/>
        <v>70.5</v>
      </c>
    </row>
    <row r="28" spans="1:19">
      <c r="A28" s="28"/>
      <c r="B28" s="23" t="s">
        <v>35</v>
      </c>
      <c r="C28" s="23"/>
      <c r="D28" s="23">
        <v>20</v>
      </c>
      <c r="E28" s="23"/>
      <c r="F28" s="29"/>
      <c r="G28" s="23"/>
      <c r="H28" s="23">
        <v>50</v>
      </c>
      <c r="I28" s="23"/>
      <c r="J28" s="30"/>
      <c r="K28" s="23"/>
      <c r="L28" s="23">
        <v>10</v>
      </c>
      <c r="M28" s="23"/>
      <c r="N28" s="30"/>
      <c r="O28" s="23"/>
      <c r="P28" s="23">
        <v>20</v>
      </c>
      <c r="Q28" s="23"/>
      <c r="R28" s="30"/>
      <c r="S28" s="23"/>
    </row>
    <row r="29" spans="1:19">
      <c r="A29" s="24"/>
      <c r="B29" s="23" t="s">
        <v>36</v>
      </c>
      <c r="C29" s="23"/>
      <c r="D29" s="23"/>
      <c r="E29" s="23"/>
      <c r="F29" s="23">
        <v>5.8</v>
      </c>
      <c r="G29" s="23"/>
      <c r="H29" s="23"/>
      <c r="I29" s="23"/>
      <c r="J29" s="23">
        <v>19.5</v>
      </c>
      <c r="K29" s="23"/>
      <c r="L29" s="23"/>
      <c r="M29" s="23"/>
      <c r="N29" s="23">
        <v>4</v>
      </c>
      <c r="O29" s="23"/>
      <c r="P29" s="23"/>
      <c r="Q29" s="23"/>
      <c r="R29" s="23">
        <v>7.2</v>
      </c>
      <c r="S29" s="23"/>
    </row>
    <row r="30" spans="1:19">
      <c r="A30" s="24"/>
      <c r="B30" s="23" t="s">
        <v>37</v>
      </c>
      <c r="C30" s="23"/>
      <c r="D30" s="23"/>
      <c r="E30" s="23"/>
      <c r="F30" s="23">
        <v>0</v>
      </c>
      <c r="G30" s="23"/>
      <c r="H30" s="23"/>
      <c r="I30" s="23"/>
      <c r="J30" s="23">
        <v>5.5</v>
      </c>
      <c r="K30" s="23"/>
      <c r="L30" s="23"/>
      <c r="M30" s="23"/>
      <c r="N30" s="23">
        <v>0</v>
      </c>
      <c r="O30" s="23"/>
      <c r="P30" s="23"/>
      <c r="Q30" s="23"/>
      <c r="R30" s="23">
        <v>0</v>
      </c>
      <c r="S30" s="23"/>
    </row>
    <row r="31" spans="1:19">
      <c r="A31" s="24"/>
      <c r="B31" s="23" t="s">
        <v>38</v>
      </c>
      <c r="C31" s="23"/>
      <c r="D31" s="23">
        <f>SUM(D4:D27)/24</f>
        <v>18.3916666666667</v>
      </c>
      <c r="E31" s="23"/>
      <c r="F31" s="23"/>
      <c r="G31" s="23"/>
      <c r="H31" s="23">
        <f>SUM(H4:H27)/24</f>
        <v>36.9166666666667</v>
      </c>
      <c r="I31" s="23"/>
      <c r="J31" s="23"/>
      <c r="K31" s="23"/>
      <c r="L31" s="23">
        <f>SUM(L4:L27)/24</f>
        <v>8.93333333333333</v>
      </c>
      <c r="M31" s="23"/>
      <c r="N31" s="23"/>
      <c r="O31" s="23"/>
      <c r="P31" s="23">
        <f>SUM(P4:P27)/24</f>
        <v>16.5</v>
      </c>
      <c r="Q31" s="23"/>
      <c r="R31" s="23"/>
      <c r="S31" s="23"/>
    </row>
    <row r="32" spans="1:19">
      <c r="A32" s="28"/>
      <c r="B32" s="23" t="s">
        <v>39</v>
      </c>
      <c r="C32" s="23"/>
      <c r="D32" s="30">
        <f>D31/20</f>
        <v>0.919583333333333</v>
      </c>
      <c r="E32" s="23"/>
      <c r="F32" s="23"/>
      <c r="G32" s="23"/>
      <c r="H32" s="30">
        <v>0.74</v>
      </c>
      <c r="I32" s="23"/>
      <c r="J32" s="23"/>
      <c r="K32" s="23"/>
      <c r="L32" s="30">
        <v>0.89</v>
      </c>
      <c r="M32" s="23"/>
      <c r="N32" s="23"/>
      <c r="O32" s="23"/>
      <c r="P32" s="30">
        <f>P31/20</f>
        <v>0.825</v>
      </c>
      <c r="Q32" s="23"/>
      <c r="R32" s="23"/>
      <c r="S32" s="23"/>
    </row>
    <row r="33" spans="1:19">
      <c r="A33" s="24"/>
      <c r="B33" s="23" t="s">
        <v>40</v>
      </c>
      <c r="C33" s="23"/>
      <c r="D33" s="23"/>
      <c r="E33" s="23"/>
      <c r="F33" s="31">
        <f>1-D32</f>
        <v>0.0804166666666667</v>
      </c>
      <c r="G33" s="23"/>
      <c r="H33" s="23"/>
      <c r="I33" s="23"/>
      <c r="J33" s="31">
        <v>0.262</v>
      </c>
      <c r="K33" s="23"/>
      <c r="L33" s="23"/>
      <c r="M33" s="23"/>
      <c r="N33" s="31">
        <f>1-L32</f>
        <v>0.11</v>
      </c>
      <c r="O33" s="23"/>
      <c r="P33" s="23"/>
      <c r="Q33" s="23"/>
      <c r="R33" s="37">
        <f>1-P32</f>
        <v>0.175</v>
      </c>
      <c r="S33" s="23"/>
    </row>
  </sheetData>
  <mergeCells count="7">
    <mergeCell ref="A1:S1"/>
    <mergeCell ref="C2:F2"/>
    <mergeCell ref="G2:J2"/>
    <mergeCell ref="K2:N2"/>
    <mergeCell ref="O2:R2"/>
    <mergeCell ref="A2:A3"/>
    <mergeCell ref="B2:B3"/>
  </mergeCells>
  <pageMargins left="0.554166666666667" right="0.554166666666667" top="0.605555555555556" bottom="0.605555555555556" header="0.511805555555556" footer="0.511805555555556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topLeftCell="A7" workbookViewId="0">
      <selection activeCell="B18" sqref="B18"/>
    </sheetView>
  </sheetViews>
  <sheetFormatPr defaultColWidth="12.625" defaultRowHeight="13.5" outlineLevelCol="7"/>
  <cols>
    <col min="1" max="1" width="5.125" customWidth="1"/>
    <col min="2" max="2" width="10.625" customWidth="1"/>
    <col min="3" max="3" width="21.625" customWidth="1"/>
    <col min="4" max="4" width="10.625" customWidth="1"/>
    <col min="5" max="5" width="15.625" customWidth="1"/>
    <col min="6" max="7" width="10.625" customWidth="1"/>
    <col min="13" max="13" width="12.625" customWidth="1"/>
  </cols>
  <sheetData>
    <row r="1" ht="27" spans="1:7">
      <c r="A1" s="1" t="s">
        <v>41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 t="s">
        <v>42</v>
      </c>
      <c r="C2" s="2" t="s">
        <v>43</v>
      </c>
      <c r="D2" s="3" t="s">
        <v>44</v>
      </c>
      <c r="E2" s="3" t="s">
        <v>45</v>
      </c>
      <c r="F2" s="2" t="s">
        <v>46</v>
      </c>
      <c r="G2" s="2" t="s">
        <v>47</v>
      </c>
    </row>
    <row r="3" ht="25" customHeight="1" spans="1:7">
      <c r="A3" s="2">
        <v>1</v>
      </c>
      <c r="B3" s="2" t="s">
        <v>48</v>
      </c>
      <c r="C3" s="3" t="s">
        <v>16</v>
      </c>
      <c r="D3" s="2">
        <v>86.1</v>
      </c>
      <c r="E3" s="4">
        <v>51.66</v>
      </c>
      <c r="F3" s="4">
        <v>94.66</v>
      </c>
      <c r="G3" s="2" t="s">
        <v>49</v>
      </c>
    </row>
    <row r="4" ht="25" customHeight="1" spans="1:7">
      <c r="A4" s="2">
        <v>2</v>
      </c>
      <c r="B4" s="2" t="s">
        <v>50</v>
      </c>
      <c r="C4" s="3" t="s">
        <v>51</v>
      </c>
      <c r="D4" s="2">
        <v>90.6</v>
      </c>
      <c r="E4" s="2">
        <v>54.36</v>
      </c>
      <c r="F4" s="4">
        <v>94.36</v>
      </c>
      <c r="G4" s="2" t="s">
        <v>49</v>
      </c>
    </row>
    <row r="5" ht="25" customHeight="1" spans="1:7">
      <c r="A5" s="5">
        <v>3</v>
      </c>
      <c r="B5" s="2" t="s">
        <v>52</v>
      </c>
      <c r="C5" s="3" t="s">
        <v>11</v>
      </c>
      <c r="D5" s="6">
        <v>91.5</v>
      </c>
      <c r="E5" s="7">
        <v>54.9</v>
      </c>
      <c r="F5" s="2">
        <v>93.7</v>
      </c>
      <c r="G5" s="2" t="s">
        <v>49</v>
      </c>
    </row>
    <row r="6" ht="25" customHeight="1" spans="1:7">
      <c r="A6" s="2">
        <v>4</v>
      </c>
      <c r="B6" s="8" t="s">
        <v>53</v>
      </c>
      <c r="C6" s="9" t="s">
        <v>54</v>
      </c>
      <c r="D6" s="2">
        <v>87.5</v>
      </c>
      <c r="E6" s="2">
        <v>52.5</v>
      </c>
      <c r="F6" s="2">
        <v>92.5</v>
      </c>
      <c r="G6" s="2" t="s">
        <v>49</v>
      </c>
    </row>
    <row r="7" ht="25" customHeight="1" spans="1:7">
      <c r="A7" s="2">
        <v>5</v>
      </c>
      <c r="B7" s="2" t="s">
        <v>55</v>
      </c>
      <c r="C7" s="3" t="s">
        <v>17</v>
      </c>
      <c r="D7" s="2">
        <v>85.9</v>
      </c>
      <c r="E7" s="8">
        <v>51.54</v>
      </c>
      <c r="F7" s="8">
        <v>91.54</v>
      </c>
      <c r="G7" s="2" t="s">
        <v>49</v>
      </c>
    </row>
    <row r="8" ht="25" customHeight="1" spans="1:7">
      <c r="A8" s="2">
        <v>6</v>
      </c>
      <c r="B8" s="8" t="s">
        <v>56</v>
      </c>
      <c r="C8" s="9" t="s">
        <v>57</v>
      </c>
      <c r="D8" s="2">
        <v>86.3</v>
      </c>
      <c r="E8" s="2">
        <v>51.78</v>
      </c>
      <c r="F8" s="2">
        <v>90.78</v>
      </c>
      <c r="G8" s="2" t="s">
        <v>49</v>
      </c>
    </row>
    <row r="9" ht="25" customHeight="1" spans="1:7">
      <c r="A9" s="8">
        <v>7</v>
      </c>
      <c r="B9" s="8" t="s">
        <v>58</v>
      </c>
      <c r="C9" s="3" t="s">
        <v>59</v>
      </c>
      <c r="D9" s="2">
        <v>89</v>
      </c>
      <c r="E9" s="8">
        <v>50.22</v>
      </c>
      <c r="F9" s="8">
        <v>89.42</v>
      </c>
      <c r="G9" s="8" t="s">
        <v>49</v>
      </c>
    </row>
    <row r="10" ht="25" customHeight="1" spans="1:7">
      <c r="A10" s="4"/>
      <c r="B10" s="4"/>
      <c r="C10" s="3" t="s">
        <v>24</v>
      </c>
      <c r="D10" s="2">
        <v>78.4</v>
      </c>
      <c r="E10" s="4"/>
      <c r="F10" s="4"/>
      <c r="G10" s="4"/>
    </row>
    <row r="11" ht="25" customHeight="1" spans="1:7">
      <c r="A11" s="2">
        <v>8</v>
      </c>
      <c r="B11" s="2" t="s">
        <v>60</v>
      </c>
      <c r="C11" s="3" t="s">
        <v>61</v>
      </c>
      <c r="D11" s="2">
        <v>81.2</v>
      </c>
      <c r="E11" s="2">
        <v>48.72</v>
      </c>
      <c r="F11" s="2">
        <v>88.32</v>
      </c>
      <c r="G11" s="2" t="s">
        <v>49</v>
      </c>
    </row>
    <row r="12" ht="25" customHeight="1" spans="1:7">
      <c r="A12" s="4">
        <v>9</v>
      </c>
      <c r="B12" s="10" t="s">
        <v>62</v>
      </c>
      <c r="C12" s="10" t="s">
        <v>63</v>
      </c>
      <c r="D12" s="10">
        <v>76.3</v>
      </c>
      <c r="E12" s="10">
        <v>45.78</v>
      </c>
      <c r="F12" s="10">
        <v>87.38</v>
      </c>
      <c r="G12" s="2" t="s">
        <v>49</v>
      </c>
    </row>
    <row r="13" ht="25" customHeight="1" spans="1:7">
      <c r="A13" s="2">
        <v>10</v>
      </c>
      <c r="B13" s="10" t="s">
        <v>64</v>
      </c>
      <c r="C13" s="11" t="s">
        <v>65</v>
      </c>
      <c r="D13" s="10">
        <v>77.1</v>
      </c>
      <c r="E13" s="2">
        <v>46.26</v>
      </c>
      <c r="F13" s="10">
        <v>86.26</v>
      </c>
      <c r="G13" s="2" t="s">
        <v>49</v>
      </c>
    </row>
    <row r="14" ht="25" customHeight="1" spans="1:7">
      <c r="A14" s="12">
        <v>11</v>
      </c>
      <c r="B14" s="12" t="s">
        <v>66</v>
      </c>
      <c r="C14" s="3" t="s">
        <v>18</v>
      </c>
      <c r="D14" s="2">
        <v>83.7</v>
      </c>
      <c r="E14" s="8">
        <v>48.51</v>
      </c>
      <c r="F14" s="8">
        <v>85.51</v>
      </c>
      <c r="G14" s="8" t="s">
        <v>49</v>
      </c>
    </row>
    <row r="15" ht="25" customHeight="1" spans="1:7">
      <c r="A15" s="4"/>
      <c r="B15" s="4"/>
      <c r="C15" s="3" t="s">
        <v>67</v>
      </c>
      <c r="D15" s="2">
        <v>78</v>
      </c>
      <c r="E15" s="4"/>
      <c r="F15" s="4"/>
      <c r="G15" s="4"/>
    </row>
    <row r="16" ht="25" customHeight="1" spans="1:7">
      <c r="A16" s="8">
        <v>12</v>
      </c>
      <c r="B16" s="8" t="s">
        <v>68</v>
      </c>
      <c r="C16" s="3" t="s">
        <v>69</v>
      </c>
      <c r="D16" s="2">
        <v>80.4</v>
      </c>
      <c r="E16" s="12">
        <v>47.34</v>
      </c>
      <c r="F16" s="12">
        <v>85.34</v>
      </c>
      <c r="G16" s="8" t="s">
        <v>49</v>
      </c>
    </row>
    <row r="17" ht="25" customHeight="1" spans="1:7">
      <c r="A17" s="4"/>
      <c r="B17" s="4"/>
      <c r="C17" s="3" t="s">
        <v>70</v>
      </c>
      <c r="D17" s="2">
        <v>77.4</v>
      </c>
      <c r="E17" s="4"/>
      <c r="F17" s="4"/>
      <c r="G17" s="4"/>
    </row>
    <row r="18" ht="25" customHeight="1" spans="1:7">
      <c r="A18" s="2">
        <v>13</v>
      </c>
      <c r="B18" s="10" t="s">
        <v>71</v>
      </c>
      <c r="C18" s="10" t="s">
        <v>72</v>
      </c>
      <c r="D18" s="10">
        <v>76.7</v>
      </c>
      <c r="E18" s="10">
        <v>46.02</v>
      </c>
      <c r="F18" s="10">
        <v>85.22</v>
      </c>
      <c r="G18" s="2" t="s">
        <v>49</v>
      </c>
    </row>
    <row r="19" ht="25" customHeight="1" spans="1:8">
      <c r="A19" s="2">
        <v>14</v>
      </c>
      <c r="B19" s="10" t="s">
        <v>73</v>
      </c>
      <c r="C19" s="10" t="s">
        <v>74</v>
      </c>
      <c r="D19" s="10">
        <v>76.2</v>
      </c>
      <c r="E19" s="10">
        <v>45.72</v>
      </c>
      <c r="F19" s="10">
        <v>84.52</v>
      </c>
      <c r="G19" s="2" t="s">
        <v>75</v>
      </c>
      <c r="H19" s="13"/>
    </row>
    <row r="20" ht="25" customHeight="1" spans="1:7">
      <c r="A20" s="2">
        <v>15</v>
      </c>
      <c r="B20" s="2" t="s">
        <v>76</v>
      </c>
      <c r="C20" s="3" t="s">
        <v>77</v>
      </c>
      <c r="D20" s="2">
        <v>80.6</v>
      </c>
      <c r="E20" s="2">
        <v>48.36</v>
      </c>
      <c r="F20" s="2">
        <v>83.16</v>
      </c>
      <c r="G20" s="2" t="s">
        <v>75</v>
      </c>
    </row>
    <row r="21" ht="25" customHeight="1" spans="1:7">
      <c r="A21" s="2">
        <v>16</v>
      </c>
      <c r="B21" s="2" t="s">
        <v>78</v>
      </c>
      <c r="C21" s="2" t="s">
        <v>19</v>
      </c>
      <c r="D21" s="2">
        <v>83.1</v>
      </c>
      <c r="E21" s="2">
        <v>49.86</v>
      </c>
      <c r="F21" s="2">
        <v>83.06</v>
      </c>
      <c r="G21" s="2" t="s">
        <v>75</v>
      </c>
    </row>
    <row r="22" ht="25" customHeight="1" spans="1:8">
      <c r="A22" s="2">
        <v>17</v>
      </c>
      <c r="B22" s="10" t="s">
        <v>79</v>
      </c>
      <c r="C22" s="10" t="s">
        <v>80</v>
      </c>
      <c r="D22" s="10">
        <v>74.3</v>
      </c>
      <c r="E22" s="10">
        <v>44.58</v>
      </c>
      <c r="F22" s="10">
        <v>78.58</v>
      </c>
      <c r="G22" s="2" t="s">
        <v>75</v>
      </c>
      <c r="H22" s="13"/>
    </row>
    <row r="23" ht="25" customHeight="1" spans="1:7">
      <c r="A23" s="2">
        <v>18</v>
      </c>
      <c r="B23" s="2" t="s">
        <v>81</v>
      </c>
      <c r="C23" s="3" t="s">
        <v>23</v>
      </c>
      <c r="D23" s="2">
        <v>78.9</v>
      </c>
      <c r="E23" s="2">
        <v>47.34</v>
      </c>
      <c r="F23" s="14">
        <v>78.54</v>
      </c>
      <c r="G23" s="2" t="s">
        <v>75</v>
      </c>
    </row>
    <row r="24" ht="25" customHeight="1" spans="1:7">
      <c r="A24" s="2">
        <v>19</v>
      </c>
      <c r="B24" s="10" t="s">
        <v>82</v>
      </c>
      <c r="C24" s="10" t="s">
        <v>34</v>
      </c>
      <c r="D24" s="10">
        <v>70.5</v>
      </c>
      <c r="E24" s="10">
        <v>42.3</v>
      </c>
      <c r="F24" s="10">
        <v>76.7</v>
      </c>
      <c r="G24" s="2" t="s">
        <v>75</v>
      </c>
    </row>
    <row r="25" ht="25" customHeight="1" spans="1:7">
      <c r="A25" s="2">
        <v>20</v>
      </c>
      <c r="B25" s="10" t="s">
        <v>83</v>
      </c>
      <c r="C25" s="10" t="s">
        <v>84</v>
      </c>
      <c r="D25" s="10">
        <v>74.8</v>
      </c>
      <c r="E25" s="10">
        <v>44.88</v>
      </c>
      <c r="F25" s="10">
        <v>76.48</v>
      </c>
      <c r="G25" s="2" t="s">
        <v>75</v>
      </c>
    </row>
    <row r="26" ht="25" customHeight="1" spans="1:7">
      <c r="A26" s="2">
        <v>21</v>
      </c>
      <c r="B26" s="10" t="s">
        <v>85</v>
      </c>
      <c r="C26" s="10" t="s">
        <v>33</v>
      </c>
      <c r="D26" s="10">
        <v>73.3</v>
      </c>
      <c r="E26" s="10">
        <v>43.98</v>
      </c>
      <c r="F26" s="10">
        <v>70.38</v>
      </c>
      <c r="G26" s="10" t="s">
        <v>86</v>
      </c>
    </row>
    <row r="27" ht="14.25" spans="1:7">
      <c r="A27" s="15" t="s">
        <v>87</v>
      </c>
      <c r="B27" s="15" t="s">
        <v>88</v>
      </c>
      <c r="C27" s="15"/>
      <c r="D27" s="15"/>
      <c r="E27" s="16"/>
      <c r="F27" s="16"/>
      <c r="G27" s="16"/>
    </row>
  </sheetData>
  <mergeCells count="16">
    <mergeCell ref="A1:G1"/>
    <mergeCell ref="A9:A10"/>
    <mergeCell ref="A14:A15"/>
    <mergeCell ref="A16:A17"/>
    <mergeCell ref="B9:B10"/>
    <mergeCell ref="B14:B15"/>
    <mergeCell ref="B16:B17"/>
    <mergeCell ref="E9:E10"/>
    <mergeCell ref="E14:E15"/>
    <mergeCell ref="E16:E17"/>
    <mergeCell ref="F9:F10"/>
    <mergeCell ref="F14:F15"/>
    <mergeCell ref="F16:F17"/>
    <mergeCell ref="G9:G10"/>
    <mergeCell ref="G14:G15"/>
    <mergeCell ref="G16:G17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项目考核得分</vt:lpstr>
      <vt:lpstr>总监考核得分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2018-05-22T03:14:00Z</dcterms:created>
  <cp:lastPrinted>2018-06-19T06:54:00Z</cp:lastPrinted>
  <dcterms:modified xsi:type="dcterms:W3CDTF">2019-05-24T07:28:35Z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  <property fmtid="{D5CDD505-2E9C-101B-9397-08002B2CF9AE}" pid="3" name="KSORubyTemplateID" linkTarget="0">
    <vt:lpwstr>11</vt:lpwstr>
  </property>
</Properties>
</file>